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tionleadershipinc-my.sharepoint.com/personal/wayne_takeactionresults_com/Documents/OneDrive/Action Leadership/Assets/Build a Better Business/6 Raise Your Revenue Generation IQ/"/>
    </mc:Choice>
  </mc:AlternateContent>
  <xr:revisionPtr revIDLastSave="0" documentId="8_{24DCEDA0-2A68-41BB-8647-5461830F1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ample" sheetId="4" r:id="rId1"/>
    <sheet name="Your Profit Equation" sheetId="5" r:id="rId2"/>
    <sheet name="10 Year Projection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E16" i="5"/>
  <c r="I11" i="6"/>
  <c r="I12" i="6" s="1"/>
  <c r="C11" i="6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K11" i="6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G11" i="6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E11" i="6"/>
  <c r="B11" i="6"/>
  <c r="B12" i="6" s="1"/>
  <c r="B13" i="6" s="1"/>
  <c r="L10" i="6"/>
  <c r="K10" i="6"/>
  <c r="J10" i="6"/>
  <c r="I10" i="6"/>
  <c r="H10" i="6"/>
  <c r="G10" i="6"/>
  <c r="F10" i="6"/>
  <c r="E10" i="6"/>
  <c r="D10" i="6"/>
  <c r="C10" i="6"/>
  <c r="B10" i="6"/>
  <c r="E24" i="5"/>
  <c r="C10" i="5"/>
  <c r="C14" i="5" s="1"/>
  <c r="C18" i="5" s="1"/>
  <c r="C22" i="5" s="1"/>
  <c r="E8" i="5"/>
  <c r="E6" i="5"/>
  <c r="G12" i="5" l="1"/>
  <c r="I13" i="6"/>
  <c r="D13" i="6"/>
  <c r="B14" i="6"/>
  <c r="D12" i="6"/>
  <c r="D11" i="6"/>
  <c r="E12" i="6" s="1"/>
  <c r="E10" i="5"/>
  <c r="C26" i="5"/>
  <c r="G16" i="4"/>
  <c r="E10" i="4"/>
  <c r="G8" i="4"/>
  <c r="G6" i="4"/>
  <c r="C18" i="4"/>
  <c r="C22" i="4" s="1"/>
  <c r="C26" i="4" s="1"/>
  <c r="C10" i="4"/>
  <c r="E13" i="6" l="1"/>
  <c r="E14" i="6" s="1"/>
  <c r="I14" i="6"/>
  <c r="D14" i="6"/>
  <c r="B15" i="6"/>
  <c r="F11" i="6"/>
  <c r="H11" i="6" s="1"/>
  <c r="J11" i="6" s="1"/>
  <c r="L11" i="6" s="1"/>
  <c r="G10" i="4"/>
  <c r="C12" i="4"/>
  <c r="E12" i="4"/>
  <c r="G20" i="4"/>
  <c r="E15" i="6" l="1"/>
  <c r="F13" i="6"/>
  <c r="H13" i="6" s="1"/>
  <c r="J13" i="6" s="1"/>
  <c r="L13" i="6" s="1"/>
  <c r="F12" i="6"/>
  <c r="H12" i="6" s="1"/>
  <c r="J12" i="6" s="1"/>
  <c r="L12" i="6" s="1"/>
  <c r="M12" i="6" s="1"/>
  <c r="F14" i="6"/>
  <c r="H14" i="6" s="1"/>
  <c r="J14" i="6" s="1"/>
  <c r="L14" i="6" s="1"/>
  <c r="I15" i="6"/>
  <c r="D15" i="6"/>
  <c r="B16" i="6"/>
  <c r="E14" i="4"/>
  <c r="G12" i="4"/>
  <c r="E16" i="6" l="1"/>
  <c r="M13" i="6"/>
  <c r="N13" i="6"/>
  <c r="F15" i="6"/>
  <c r="H15" i="6" s="1"/>
  <c r="J15" i="6" s="1"/>
  <c r="L15" i="6" s="1"/>
  <c r="M14" i="6"/>
  <c r="N14" i="6"/>
  <c r="I16" i="6"/>
  <c r="B17" i="6"/>
  <c r="D16" i="6"/>
  <c r="E18" i="4"/>
  <c r="G14" i="4"/>
  <c r="F16" i="6" l="1"/>
  <c r="H16" i="6" s="1"/>
  <c r="J16" i="6" s="1"/>
  <c r="L16" i="6" s="1"/>
  <c r="E17" i="6"/>
  <c r="N15" i="6"/>
  <c r="M15" i="6"/>
  <c r="I17" i="6"/>
  <c r="B18" i="6"/>
  <c r="D17" i="6"/>
  <c r="G18" i="4"/>
  <c r="E22" i="4"/>
  <c r="E18" i="6" l="1"/>
  <c r="F17" i="6"/>
  <c r="H17" i="6" s="1"/>
  <c r="J17" i="6" s="1"/>
  <c r="L17" i="6" s="1"/>
  <c r="M16" i="6"/>
  <c r="N16" i="6"/>
  <c r="I18" i="6"/>
  <c r="B19" i="6"/>
  <c r="D18" i="6"/>
  <c r="G22" i="4"/>
  <c r="E26" i="4"/>
  <c r="G26" i="4" s="1"/>
  <c r="E19" i="6" l="1"/>
  <c r="F18" i="6"/>
  <c r="H18" i="6" s="1"/>
  <c r="J18" i="6" s="1"/>
  <c r="L18" i="6" s="1"/>
  <c r="M17" i="6"/>
  <c r="N17" i="6"/>
  <c r="I19" i="6"/>
  <c r="B20" i="6"/>
  <c r="D19" i="6"/>
  <c r="G10" i="5"/>
  <c r="E14" i="5"/>
  <c r="E18" i="5" s="1"/>
  <c r="E22" i="5" s="1"/>
  <c r="E20" i="6" l="1"/>
  <c r="F19" i="6"/>
  <c r="H19" i="6" s="1"/>
  <c r="J19" i="6" s="1"/>
  <c r="L19" i="6" s="1"/>
  <c r="D20" i="6"/>
  <c r="B21" i="6"/>
  <c r="D21" i="6" s="1"/>
  <c r="N18" i="6"/>
  <c r="M18" i="6"/>
  <c r="I20" i="6"/>
  <c r="G14" i="5"/>
  <c r="E21" i="6" l="1"/>
  <c r="F21" i="6" s="1"/>
  <c r="H21" i="6" s="1"/>
  <c r="F20" i="6"/>
  <c r="H20" i="6" s="1"/>
  <c r="J20" i="6" s="1"/>
  <c r="L20" i="6" s="1"/>
  <c r="N19" i="6"/>
  <c r="M19" i="6"/>
  <c r="I21" i="6"/>
  <c r="G18" i="5"/>
  <c r="J21" i="6" l="1"/>
  <c r="L21" i="6" s="1"/>
  <c r="M21" i="6" s="1"/>
  <c r="N20" i="6"/>
  <c r="M20" i="6"/>
  <c r="G22" i="5"/>
  <c r="E26" i="5"/>
  <c r="N21" i="6" l="1"/>
  <c r="G26" i="5"/>
</calcChain>
</file>

<file path=xl/sharedStrings.xml><?xml version="1.0" encoding="utf-8"?>
<sst xmlns="http://schemas.openxmlformats.org/spreadsheetml/2006/main" count="82" uniqueCount="47">
  <si>
    <t>X</t>
  </si>
  <si>
    <t>=</t>
  </si>
  <si>
    <t>Gross Profit</t>
  </si>
  <si>
    <t>-</t>
  </si>
  <si>
    <t>Customers</t>
  </si>
  <si>
    <t>Leads Generated</t>
  </si>
  <si>
    <t>New Customers</t>
  </si>
  <si>
    <t>+</t>
  </si>
  <si>
    <t>Revenue/Customer</t>
  </si>
  <si>
    <t>Revenues</t>
  </si>
  <si>
    <t>Gross Margin</t>
  </si>
  <si>
    <t>Fixed Costs</t>
  </si>
  <si>
    <t>Net Profit</t>
  </si>
  <si>
    <t>Change</t>
  </si>
  <si>
    <t>Retained Customers</t>
  </si>
  <si>
    <t>Conversion Rate</t>
  </si>
  <si>
    <t>Profit Equation Worksheet</t>
  </si>
  <si>
    <t>FUTURE</t>
  </si>
  <si>
    <t>CURRENT</t>
  </si>
  <si>
    <t>Copyright © Action Leadership Inc. 2015 to Present. All Rights Reserved. No part of this document may be used, displayed or reproduced without the consent of the author.</t>
  </si>
  <si>
    <t xml:space="preserve"> </t>
  </si>
  <si>
    <t>Conversion Rate %</t>
  </si>
  <si>
    <t>Gross Margin %</t>
  </si>
  <si>
    <t>Total Customers</t>
  </si>
  <si>
    <t>Instructions</t>
  </si>
  <si>
    <t>Step 2 - Note the % change in the light red Net Profit Cell G26</t>
  </si>
  <si>
    <t>Step 4 - For each change note the change in G26</t>
  </si>
  <si>
    <r>
      <t xml:space="preserve">Step 1 - Fill in the fields in light blue with </t>
    </r>
    <r>
      <rPr>
        <b/>
        <sz val="12"/>
        <color rgb="FFFF0000"/>
        <rFont val="Whitney Book"/>
      </rPr>
      <t>YOUR</t>
    </r>
    <r>
      <rPr>
        <sz val="12"/>
        <rFont val="Whitney Book"/>
      </rPr>
      <t xml:space="preserve"> numbers</t>
    </r>
  </si>
  <si>
    <t>Step 3 - Change the % Change Cells in light green one at a time (column G)</t>
  </si>
  <si>
    <t>are all driven or affect by the your ICP, USP&amp;G, TMP and SMS</t>
  </si>
  <si>
    <t>(see the eBook for details)</t>
  </si>
  <si>
    <t>Leads Generated, Conversion Rate, Revenue/Customer and Gross Margin</t>
  </si>
  <si>
    <t>Here is where the dots connect…</t>
  </si>
  <si>
    <t>Play with the numbers to see the results you want and what has to be done!</t>
  </si>
  <si>
    <t>Go to the Your Profit Equation</t>
  </si>
  <si>
    <t>Worksheet to Run your Results</t>
  </si>
  <si>
    <t>Can you do this year over year?</t>
  </si>
  <si>
    <t>Year</t>
  </si>
  <si>
    <t>Lead Increase</t>
  </si>
  <si>
    <t>Conversion Rate Increase</t>
  </si>
  <si>
    <t>Revenue/Customer Increase</t>
  </si>
  <si>
    <t>Gross Margin Increase</t>
  </si>
  <si>
    <t>Fixed Costs Decrease</t>
  </si>
  <si>
    <t>Percent</t>
  </si>
  <si>
    <t>Year over Year</t>
  </si>
  <si>
    <t>Over Base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</si>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</sst>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0.0%"/>
    <numFmt numFmtId="169" formatCode="#,##0.0;\-#,##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Whitney Book"/>
    </font>
    <font>
      <b/>
      <sz val="12"/>
      <name val="Whitney Book"/>
    </font>
    <font>
      <b/>
      <sz val="12"/>
      <name val="Whitney Bold"/>
    </font>
    <font>
      <b/>
      <sz val="12"/>
      <name val="Whitney Semibold"/>
    </font>
    <font>
      <sz val="6"/>
      <name val="Whitney Book"/>
    </font>
    <font>
      <sz val="9"/>
      <name val="Whitney Book"/>
    </font>
    <font>
      <b/>
      <sz val="16"/>
      <name val="Whitney Bold"/>
    </font>
    <font>
      <b/>
      <sz val="8"/>
      <name val="Whitney Semibold"/>
    </font>
    <font>
      <b/>
      <sz val="12"/>
      <color rgb="FF3C3CFE"/>
      <name val="Whitney Semibold"/>
    </font>
    <font>
      <b/>
      <sz val="9"/>
      <name val="Whitney Book"/>
    </font>
    <font>
      <b/>
      <sz val="12"/>
      <color rgb="FFFF0000"/>
      <name val="Whitney Book"/>
    </font>
    <font>
      <i/>
      <sz val="12"/>
      <name val="Whitney Book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DA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2" fillId="0" borderId="0" xfId="1" applyNumberFormat="1" applyFont="1" applyBorder="1" applyAlignment="1" applyProtection="1">
      <alignment horizontal="center" vertical="center"/>
    </xf>
    <xf numFmtId="9" fontId="2" fillId="0" borderId="0" xfId="2" applyFont="1" applyBorder="1" applyAlignment="1" applyProtection="1">
      <alignment horizontal="center" vertical="center"/>
    </xf>
    <xf numFmtId="37" fontId="2" fillId="0" borderId="0" xfId="3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9" fontId="5" fillId="0" borderId="0" xfId="2" applyFont="1" applyBorder="1" applyAlignment="1" applyProtection="1">
      <alignment horizontal="center" vertical="center" wrapText="1"/>
      <protection locked="0"/>
    </xf>
    <xf numFmtId="9" fontId="9" fillId="0" borderId="0" xfId="2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37" fontId="2" fillId="0" borderId="0" xfId="3" applyNumberFormat="1" applyFont="1" applyBorder="1" applyAlignment="1" applyProtection="1">
      <alignment horizontal="center" vertical="center"/>
      <protection locked="0"/>
    </xf>
    <xf numFmtId="37" fontId="2" fillId="2" borderId="0" xfId="3" applyNumberFormat="1" applyFont="1" applyFill="1" applyBorder="1" applyAlignment="1" applyProtection="1">
      <alignment horizontal="center" vertical="center"/>
      <protection locked="0"/>
    </xf>
    <xf numFmtId="9" fontId="7" fillId="0" borderId="0" xfId="2" applyFont="1" applyBorder="1" applyAlignment="1" applyProtection="1">
      <alignment horizontal="center"/>
    </xf>
    <xf numFmtId="168" fontId="2" fillId="2" borderId="0" xfId="2" applyNumberFormat="1" applyFont="1" applyFill="1" applyBorder="1" applyAlignment="1" applyProtection="1">
      <alignment horizontal="center" vertical="center"/>
      <protection locked="0"/>
    </xf>
    <xf numFmtId="9" fontId="2" fillId="0" borderId="0" xfId="2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Border="1" applyAlignment="1" applyProtection="1">
      <alignment horizontal="center" vertical="center"/>
      <protection locked="0"/>
    </xf>
    <xf numFmtId="167" fontId="2" fillId="0" borderId="0" xfId="0" applyNumberFormat="1" applyFont="1" applyBorder="1" applyAlignment="1" applyProtection="1">
      <alignment horizontal="center" vertical="center"/>
      <protection locked="0"/>
    </xf>
    <xf numFmtId="9" fontId="2" fillId="2" borderId="0" xfId="2" applyFont="1" applyFill="1" applyBorder="1" applyAlignment="1" applyProtection="1">
      <alignment horizontal="center" vertical="center"/>
      <protection locked="0"/>
    </xf>
    <xf numFmtId="9" fontId="7" fillId="0" borderId="0" xfId="2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" fontId="2" fillId="2" borderId="0" xfId="2" applyNumberFormat="1" applyFont="1" applyFill="1" applyBorder="1" applyAlignment="1" applyProtection="1">
      <alignment horizontal="center" vertical="center"/>
      <protection locked="0"/>
    </xf>
    <xf numFmtId="37" fontId="2" fillId="0" borderId="0" xfId="3" applyNumberFormat="1" applyFont="1" applyFill="1" applyBorder="1" applyAlignment="1" applyProtection="1">
      <alignment horizontal="center" vertical="center"/>
    </xf>
    <xf numFmtId="169" fontId="2" fillId="0" borderId="0" xfId="3" applyNumberFormat="1" applyFont="1" applyFill="1" applyBorder="1" applyAlignment="1" applyProtection="1">
      <alignment horizontal="center" vertical="center"/>
    </xf>
    <xf numFmtId="9" fontId="7" fillId="3" borderId="0" xfId="2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9" fontId="11" fillId="4" borderId="0" xfId="2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4" fillId="0" borderId="0" xfId="0" applyFont="1"/>
    <xf numFmtId="0" fontId="15" fillId="0" borderId="0" xfId="0" applyFont="1"/>
    <xf numFmtId="37" fontId="15" fillId="0" borderId="0" xfId="0" applyNumberFormat="1" applyFont="1"/>
    <xf numFmtId="9" fontId="15" fillId="0" borderId="0" xfId="2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68" fontId="15" fillId="0" borderId="0" xfId="0" applyNumberFormat="1" applyFont="1"/>
    <xf numFmtId="1" fontId="15" fillId="0" borderId="0" xfId="0" applyNumberFormat="1" applyFont="1"/>
    <xf numFmtId="167" fontId="15" fillId="0" borderId="0" xfId="1" applyNumberFormat="1" applyFont="1"/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1DAF3"/>
      <color rgb="FF3C3CFE"/>
      <color rgb="FFE777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156483</xdr:colOff>
      <xdr:row>11</xdr:row>
      <xdr:rowOff>27214</xdr:rowOff>
    </xdr:from>
    <xdr:to>
      <xdr:col>9</xdr:col>
      <xdr:colOff>1714501</xdr:colOff>
      <xdr:row>19</xdr:row>
      <xdr:rowOff>136071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A4B5AD6-DC1B-4590-B3F6-727955275DA6}"/>
            </a:ext>
          </a:extLst>
        </xdr:cNvPr>
        <xdr:cNvSpPr/>
      </xdr:nvSpPr>
      <xdr:spPr>
        <a:xfrm>
          <a:off x="5864679" y="2251982"/>
          <a:ext cx="1558018" cy="1469571"/>
        </a:xfrm>
        <a:prstGeom prst="ellipse">
          <a:avLst/>
        </a:prstGeom>
        <a:solidFill>
          <a:srgbClr val="C1DAF3"/>
        </a:solidFill>
        <a:ln>
          <a:solidFill>
            <a:srgbClr val="C1DAF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CA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290513</xdr:colOff>
      <xdr:row>0</xdr:row>
      <xdr:rowOff>0</xdr:rowOff>
    </xdr:from>
    <xdr:to>
      <xdr:col>4</xdr:col>
      <xdr:colOff>547409</xdr:colOff>
      <xdr:row>1</xdr:row>
      <xdr:rowOff>1508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0798BA-891E-4F58-9B9B-B5C973C2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013" y="0"/>
          <a:ext cx="1676121" cy="436937"/>
        </a:xfrm>
        <a:prstGeom prst="rect">
          <a:avLst/>
        </a:prstGeom>
      </xdr:spPr>
    </xdr:pic>
    <xdr:clientData/>
  </xdr:twoCellAnchor>
  <xdr:oneCellAnchor>
    <xdr:from>
      <xdr:col>9</xdr:col>
      <xdr:colOff>415018</xdr:colOff>
      <xdr:row>13</xdr:row>
      <xdr:rowOff>103180</xdr:rowOff>
    </xdr:from>
    <xdr:ext cx="1081768" cy="655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574DB2-8592-47CD-8380-53E811A79158}"/>
            </a:ext>
          </a:extLst>
        </xdr:cNvPr>
        <xdr:cNvSpPr txBox="1"/>
      </xdr:nvSpPr>
      <xdr:spPr>
        <a:xfrm>
          <a:off x="6123214" y="2668126"/>
          <a:ext cx="1081768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CA" sz="1200"/>
            <a:t>10% Increase</a:t>
          </a:r>
        </a:p>
        <a:p>
          <a:pPr algn="ctr"/>
          <a:r>
            <a:rPr lang="en-CA" sz="1200"/>
            <a:t>Leads</a:t>
          </a:r>
          <a:r>
            <a:rPr lang="en-CA" sz="1200" baseline="0"/>
            <a:t> to 101%</a:t>
          </a:r>
        </a:p>
        <a:p>
          <a:pPr algn="ctr"/>
          <a:r>
            <a:rPr lang="en-CA" sz="1200" baseline="0"/>
            <a:t>More Profit</a:t>
          </a:r>
          <a:endParaRPr lang="en-CA" sz="1200"/>
        </a:p>
      </xdr:txBody>
    </xdr:sp>
    <xdr:clientData/>
  </xdr:oneCellAnchor>
  <xdr:twoCellAnchor>
    <xdr:from>
      <xdr:col>6</xdr:col>
      <xdr:colOff>503465</xdr:colOff>
      <xdr:row>5</xdr:row>
      <xdr:rowOff>115661</xdr:rowOff>
    </xdr:from>
    <xdr:to>
      <xdr:col>9</xdr:col>
      <xdr:colOff>476250</xdr:colOff>
      <xdr:row>10</xdr:row>
      <xdr:rowOff>142875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A861982-02AF-4DCE-B9BC-D005AE8DD098}"/>
            </a:ext>
          </a:extLst>
        </xdr:cNvPr>
        <xdr:cNvCxnSpPr/>
      </xdr:nvCxnSpPr>
      <xdr:spPr>
        <a:xfrm flipH="1" flipV="1">
          <a:off x="4912179" y="1319893"/>
          <a:ext cx="1272267" cy="8776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8</xdr:row>
      <xdr:rowOff>20412</xdr:rowOff>
    </xdr:from>
    <xdr:to>
      <xdr:col>9</xdr:col>
      <xdr:colOff>210911</xdr:colOff>
      <xdr:row>12</xdr:row>
      <xdr:rowOff>6804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A281B8A-DDF0-4F04-90E2-CB639A3BBC5C}"/>
            </a:ext>
          </a:extLst>
        </xdr:cNvPr>
        <xdr:cNvCxnSpPr/>
      </xdr:nvCxnSpPr>
      <xdr:spPr>
        <a:xfrm flipH="1" flipV="1">
          <a:off x="4939394" y="1734912"/>
          <a:ext cx="979713" cy="6667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81643</xdr:rowOff>
    </xdr:from>
    <xdr:to>
      <xdr:col>9</xdr:col>
      <xdr:colOff>27215</xdr:colOff>
      <xdr:row>15</xdr:row>
      <xdr:rowOff>95250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A0222BA-F9C9-48A2-AAD7-EB4A6CC89A85}"/>
            </a:ext>
          </a:extLst>
        </xdr:cNvPr>
        <xdr:cNvCxnSpPr/>
      </xdr:nvCxnSpPr>
      <xdr:spPr>
        <a:xfrm flipH="1">
          <a:off x="4939393" y="2986768"/>
          <a:ext cx="796018" cy="136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523875</xdr:colOff>
      <xdr:row>18</xdr:row>
      <xdr:rowOff>81643</xdr:rowOff>
    </xdr:from>
    <xdr:to>
      <xdr:col>9</xdr:col>
      <xdr:colOff>136072</xdr:colOff>
      <xdr:row>19</xdr:row>
      <xdr:rowOff>95250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7F49FB7A-62B4-4EDB-91FB-B8101A3A67BD}"/>
            </a:ext>
          </a:extLst>
        </xdr:cNvPr>
        <xdr:cNvCxnSpPr/>
      </xdr:nvCxnSpPr>
      <xdr:spPr>
        <a:xfrm flipH="1">
          <a:off x="4932589" y="3497036"/>
          <a:ext cx="911679" cy="1836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510268</xdr:colOff>
      <xdr:row>19</xdr:row>
      <xdr:rowOff>136072</xdr:rowOff>
    </xdr:from>
    <xdr:to>
      <xdr:col>9</xdr:col>
      <xdr:colOff>299358</xdr:colOff>
      <xdr:row>23</xdr:row>
      <xdr:rowOff>68036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8FC94E0-F364-4F49-90DA-79B4585C46C6}"/>
            </a:ext>
          </a:extLst>
        </xdr:cNvPr>
        <xdr:cNvCxnSpPr/>
      </xdr:nvCxnSpPr>
      <xdr:spPr>
        <a:xfrm flipH="1">
          <a:off x="4918982" y="3721554"/>
          <a:ext cx="1088572" cy="6123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489857</xdr:colOff>
      <xdr:row>20</xdr:row>
      <xdr:rowOff>95250</xdr:rowOff>
    </xdr:from>
    <xdr:to>
      <xdr:col>9</xdr:col>
      <xdr:colOff>594375</xdr:colOff>
      <xdr:row>25</xdr:row>
      <xdr:rowOff>61232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0BFD467-C1C6-42D7-9F00-816712E79885}"/>
            </a:ext>
          </a:extLst>
        </xdr:cNvPr>
        <xdr:cNvCxnSpPr/>
      </xdr:nvCxnSpPr>
      <xdr:spPr>
        <a:xfrm flipH="1">
          <a:off x="4898571" y="3850821"/>
          <a:ext cx="1404000" cy="816429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290513</xdr:colOff>
      <xdr:row>0</xdr:row>
      <xdr:rowOff>0</xdr:rowOff>
    </xdr:from>
    <xdr:to>
      <xdr:col>4</xdr:col>
      <xdr:colOff>547409</xdr:colOff>
      <xdr:row>1</xdr:row>
      <xdr:rowOff>1508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16DB01-FD4D-4DFE-8977-573F9E109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5488" y="0"/>
          <a:ext cx="1676121" cy="439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zoomScale="140" zoomScaleNormal="140" workbookViewId="0">
      <selection activeCell="G26" sqref="G26"/>
    </sheetView>
  </sheetViews>
  <sheetFormatPr defaultColWidth="9.140625" defaultRowHeight="15"/>
  <cols>
    <col min="1" max="1" width="2.7109375" style="6" customWidth="1"/>
    <col min="2" max="2" width="22.85546875" style="6" customWidth="1"/>
    <col min="3" max="3" width="19.42578125" style="6" customWidth="1"/>
    <col min="4" max="4" width="1.85546875" style="6" customWidth="1"/>
    <col min="5" max="5" width="17.42578125" style="6" customWidth="1"/>
    <col min="6" max="6" width="1.85546875" style="6" customWidth="1"/>
    <col min="7" max="7" width="8" style="7" customWidth="1"/>
    <col min="8" max="8" width="1.85546875" style="1" customWidth="1"/>
    <col min="9" max="9" width="9.7109375" style="1" customWidth="1"/>
    <col min="10" max="10" width="29.85546875" style="1" customWidth="1"/>
    <col min="11" max="11" width="28.140625" style="1" customWidth="1"/>
    <col min="12" max="13" width="30" style="1" customWidth="1"/>
    <col min="14" max="16384" width="9.140625" style="1"/>
  </cols>
  <sheetData>
    <row r="1" spans="2:11" ht="35.1" customHeight="1"/>
    <row r="2" spans="2:11" ht="20.25">
      <c r="C2" s="46" t="s">
        <v>16</v>
      </c>
      <c r="D2" s="46"/>
      <c r="E2" s="46"/>
    </row>
    <row r="3" spans="2:11" ht="14.1" customHeight="1"/>
    <row r="4" spans="2:11" ht="14.1" customHeight="1">
      <c r="B4" s="8"/>
      <c r="C4" s="9" t="s">
        <v>18</v>
      </c>
      <c r="D4" s="10"/>
      <c r="E4" s="11" t="s">
        <v>17</v>
      </c>
      <c r="F4" s="10"/>
      <c r="G4" s="12" t="s">
        <v>13</v>
      </c>
      <c r="H4" s="2"/>
    </row>
    <row r="5" spans="2:11" ht="14.1" customHeight="1">
      <c r="B5" s="8"/>
      <c r="C5" s="8"/>
      <c r="D5" s="8"/>
      <c r="E5" s="8"/>
    </row>
    <row r="6" spans="2:11" ht="14.1" customHeight="1">
      <c r="B6" s="13" t="s">
        <v>5</v>
      </c>
      <c r="C6" s="14">
        <v>1000</v>
      </c>
      <c r="D6" s="8"/>
      <c r="E6" s="15">
        <v>1100</v>
      </c>
      <c r="G6" s="16">
        <f>(E6-C6)/C6</f>
        <v>0.1</v>
      </c>
    </row>
    <row r="7" spans="2:11" ht="14.1" customHeight="1">
      <c r="B7" s="10" t="s">
        <v>0</v>
      </c>
      <c r="C7" s="8"/>
      <c r="D7" s="8"/>
      <c r="E7" s="8" t="s">
        <v>20</v>
      </c>
    </row>
    <row r="8" spans="2:11" ht="14.1" customHeight="1">
      <c r="B8" s="13" t="s">
        <v>15</v>
      </c>
      <c r="C8" s="4">
        <v>0.25</v>
      </c>
      <c r="D8" s="8"/>
      <c r="E8" s="17">
        <v>0.27500000000000002</v>
      </c>
      <c r="G8" s="16">
        <f>(E8-C8)/C8</f>
        <v>0.10000000000000009</v>
      </c>
    </row>
    <row r="9" spans="2:11" ht="14.1" customHeight="1">
      <c r="B9" s="10" t="s">
        <v>1</v>
      </c>
      <c r="C9" s="8"/>
      <c r="D9" s="8"/>
      <c r="E9" s="18"/>
    </row>
    <row r="10" spans="2:11" ht="14.1" customHeight="1">
      <c r="B10" s="10" t="s">
        <v>6</v>
      </c>
      <c r="C10" s="14">
        <f>C6*C8</f>
        <v>250</v>
      </c>
      <c r="D10" s="8"/>
      <c r="E10" s="19">
        <f>E6*E8</f>
        <v>302.5</v>
      </c>
      <c r="G10" s="16">
        <f>(E10-C10)/C10</f>
        <v>0.21</v>
      </c>
    </row>
    <row r="11" spans="2:11" ht="14.1" customHeight="1">
      <c r="B11" s="10" t="s">
        <v>7</v>
      </c>
      <c r="C11" s="8"/>
      <c r="D11" s="8"/>
      <c r="E11" s="8"/>
    </row>
    <row r="12" spans="2:11" ht="14.1" customHeight="1">
      <c r="B12" s="10" t="s">
        <v>14</v>
      </c>
      <c r="C12" s="5">
        <f>C14-C10</f>
        <v>2000</v>
      </c>
      <c r="E12" s="20">
        <f>C14</f>
        <v>2250</v>
      </c>
      <c r="G12" s="16">
        <f>(E12-C12)/C12</f>
        <v>0.125</v>
      </c>
    </row>
    <row r="13" spans="2:11" ht="14.1" customHeight="1">
      <c r="B13" s="10" t="s">
        <v>1</v>
      </c>
    </row>
    <row r="14" spans="2:11" ht="14.1" customHeight="1">
      <c r="B14" s="10" t="s">
        <v>4</v>
      </c>
      <c r="C14" s="14">
        <v>2250</v>
      </c>
      <c r="E14" s="21">
        <f>E12+E10</f>
        <v>2552.5</v>
      </c>
      <c r="G14" s="16">
        <f>(E14-C14)/C14</f>
        <v>0.13444444444444445</v>
      </c>
    </row>
    <row r="15" spans="2:11" ht="14.1" customHeight="1">
      <c r="B15" s="10" t="s">
        <v>0</v>
      </c>
    </row>
    <row r="16" spans="2:11" ht="14.1" customHeight="1">
      <c r="B16" s="13" t="s">
        <v>8</v>
      </c>
      <c r="C16" s="3">
        <v>360</v>
      </c>
      <c r="D16" s="8"/>
      <c r="E16" s="22">
        <v>396</v>
      </c>
      <c r="G16" s="16">
        <f>(E16-C16)/C16</f>
        <v>0.1</v>
      </c>
      <c r="K16" s="35" t="s">
        <v>34</v>
      </c>
    </row>
    <row r="17" spans="2:11" ht="14.1" customHeight="1">
      <c r="B17" s="10" t="s">
        <v>1</v>
      </c>
      <c r="C17" s="8"/>
      <c r="D17" s="8"/>
      <c r="E17" s="8"/>
      <c r="K17" s="35" t="s">
        <v>35</v>
      </c>
    </row>
    <row r="18" spans="2:11" ht="14.1" customHeight="1">
      <c r="B18" s="10" t="s">
        <v>9</v>
      </c>
      <c r="C18" s="23">
        <f>C16*C14</f>
        <v>810000</v>
      </c>
      <c r="D18" s="24"/>
      <c r="E18" s="3">
        <f>E14*E16</f>
        <v>1010790</v>
      </c>
      <c r="G18" s="16">
        <f>(E18-C18)/C18</f>
        <v>0.24788888888888888</v>
      </c>
    </row>
    <row r="19" spans="2:11" ht="14.1" customHeight="1">
      <c r="B19" s="10" t="s">
        <v>0</v>
      </c>
      <c r="C19" s="8"/>
      <c r="D19" s="8"/>
      <c r="E19" s="8"/>
    </row>
    <row r="20" spans="2:11" ht="14.1" customHeight="1">
      <c r="B20" s="13" t="s">
        <v>10</v>
      </c>
      <c r="C20" s="4">
        <v>0.39</v>
      </c>
      <c r="D20" s="8"/>
      <c r="E20" s="25">
        <v>0.42899999999999999</v>
      </c>
      <c r="G20" s="16">
        <f>IFERROR((E20-C20)/C20,"")</f>
        <v>9.9999999999999936E-2</v>
      </c>
    </row>
    <row r="21" spans="2:11" ht="14.1" customHeight="1">
      <c r="B21" s="10" t="s">
        <v>1</v>
      </c>
      <c r="C21" s="8"/>
      <c r="D21" s="8"/>
      <c r="E21" s="8"/>
    </row>
    <row r="22" spans="2:11" ht="14.1" customHeight="1">
      <c r="B22" s="10" t="s">
        <v>2</v>
      </c>
      <c r="C22" s="23">
        <f>C18*C20</f>
        <v>315900</v>
      </c>
      <c r="D22" s="24"/>
      <c r="E22" s="3">
        <f>E18*E20</f>
        <v>433628.91</v>
      </c>
      <c r="G22" s="16">
        <f>IFERROR((E22-C22)/C22,"")</f>
        <v>0.37267777777777772</v>
      </c>
    </row>
    <row r="23" spans="2:11" ht="14.1" customHeight="1">
      <c r="B23" s="10" t="s">
        <v>3</v>
      </c>
      <c r="C23" s="8"/>
      <c r="D23" s="8"/>
      <c r="E23" s="8"/>
    </row>
    <row r="24" spans="2:11" ht="14.1" customHeight="1">
      <c r="B24" s="13" t="s">
        <v>11</v>
      </c>
      <c r="C24" s="23">
        <v>180000</v>
      </c>
      <c r="D24" s="8"/>
      <c r="E24" s="22">
        <v>162000</v>
      </c>
      <c r="G24" s="16">
        <v>-0.1</v>
      </c>
    </row>
    <row r="25" spans="2:11" ht="14.1" customHeight="1">
      <c r="B25" s="10" t="s">
        <v>1</v>
      </c>
      <c r="C25" s="8"/>
      <c r="D25" s="8"/>
      <c r="E25" s="8" t="s">
        <v>20</v>
      </c>
    </row>
    <row r="26" spans="2:11" ht="14.1" customHeight="1">
      <c r="B26" s="10" t="s">
        <v>12</v>
      </c>
      <c r="C26" s="3">
        <f>C22-C24</f>
        <v>135900</v>
      </c>
      <c r="D26" s="24"/>
      <c r="E26" s="3">
        <f>E22-E24</f>
        <v>271628.90999999997</v>
      </c>
      <c r="G26" s="26">
        <f>(E26-C26)/C26</f>
        <v>0.99874105960264881</v>
      </c>
    </row>
    <row r="27" spans="2:11" ht="14.1" customHeight="1">
      <c r="B27" s="8"/>
      <c r="C27" s="8"/>
      <c r="D27" s="8"/>
      <c r="E27" s="8"/>
    </row>
    <row r="28" spans="2:11" ht="14.1" customHeight="1">
      <c r="B28" s="10"/>
    </row>
    <row r="29" spans="2:11" ht="10.5" customHeight="1">
      <c r="B29" s="27"/>
    </row>
    <row r="30" spans="2:11" ht="18.75" customHeight="1">
      <c r="B30" s="47" t="s">
        <v>19</v>
      </c>
      <c r="C30" s="47"/>
      <c r="D30" s="47"/>
      <c r="E30" s="47"/>
      <c r="F30" s="47"/>
      <c r="G30" s="47"/>
    </row>
  </sheetData>
  <mergeCells count="2">
    <mergeCell ref="C2:E2"/>
    <mergeCell ref="B30:G30"/>
  </mergeCells>
  <pageMargins left="0.7" right="0.7" top="0.75" bottom="0.7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97C4-7B43-4161-BEC9-232A8123AFAF}">
  <dimension ref="A1:J29"/>
  <sheetViews>
    <sheetView showGridLines="0" zoomScale="140" zoomScaleNormal="140" workbookViewId="0">
      <selection activeCell="G26" sqref="G26"/>
    </sheetView>
  </sheetViews>
  <sheetFormatPr defaultColWidth="9.140625" defaultRowHeight="15"/>
  <cols>
    <col min="1" max="1" width="2.7109375" style="6" customWidth="1"/>
    <col min="2" max="2" width="22.85546875" style="6" customWidth="1"/>
    <col min="3" max="3" width="19.42578125" style="6" customWidth="1"/>
    <col min="4" max="4" width="1.85546875" style="6" customWidth="1"/>
    <col min="5" max="5" width="17.42578125" style="6" customWidth="1"/>
    <col min="6" max="6" width="1.85546875" style="6" customWidth="1"/>
    <col min="7" max="7" width="8" style="7" customWidth="1"/>
    <col min="8" max="8" width="1.85546875" style="1" customWidth="1"/>
    <col min="9" max="9" width="9.7109375" style="1" customWidth="1"/>
    <col min="10" max="10" width="78" style="1" customWidth="1"/>
    <col min="11" max="11" width="28.140625" style="1" customWidth="1"/>
    <col min="12" max="13" width="30" style="1" customWidth="1"/>
    <col min="14" max="16384" width="9.140625" style="1"/>
  </cols>
  <sheetData>
    <row r="1" spans="2:10" ht="35.1" customHeight="1"/>
    <row r="2" spans="2:10" ht="20.25">
      <c r="C2" s="46" t="s">
        <v>16</v>
      </c>
      <c r="D2" s="46"/>
      <c r="E2" s="46"/>
    </row>
    <row r="3" spans="2:10" ht="14.1" customHeight="1"/>
    <row r="4" spans="2:10" ht="14.1" customHeight="1">
      <c r="B4" s="8"/>
      <c r="C4" s="9" t="s">
        <v>18</v>
      </c>
      <c r="D4" s="10"/>
      <c r="E4" s="11" t="s">
        <v>17</v>
      </c>
      <c r="F4" s="10"/>
      <c r="G4" s="12" t="s">
        <v>13</v>
      </c>
      <c r="H4" s="2"/>
      <c r="J4" s="32" t="s">
        <v>24</v>
      </c>
    </row>
    <row r="5" spans="2:10" ht="14.1" customHeight="1">
      <c r="B5" s="8"/>
      <c r="C5" s="8"/>
      <c r="D5" s="8"/>
      <c r="E5" s="8"/>
      <c r="J5" s="32" t="s">
        <v>27</v>
      </c>
    </row>
    <row r="6" spans="2:10" ht="14.1" customHeight="1">
      <c r="B6" s="13" t="s">
        <v>5</v>
      </c>
      <c r="C6" s="15">
        <v>1000</v>
      </c>
      <c r="D6" s="8"/>
      <c r="E6" s="29">
        <f>C6+(C6*G6)</f>
        <v>1100</v>
      </c>
      <c r="G6" s="31">
        <v>0.1</v>
      </c>
      <c r="J6" s="32" t="s">
        <v>25</v>
      </c>
    </row>
    <row r="7" spans="2:10" ht="14.1" customHeight="1">
      <c r="B7" s="10" t="s">
        <v>0</v>
      </c>
      <c r="C7" s="8"/>
      <c r="D7" s="8"/>
      <c r="E7" s="8" t="s">
        <v>20</v>
      </c>
      <c r="J7" s="32" t="s">
        <v>28</v>
      </c>
    </row>
    <row r="8" spans="2:10" ht="14.1" customHeight="1">
      <c r="B8" s="13" t="s">
        <v>21</v>
      </c>
      <c r="C8" s="28">
        <v>25</v>
      </c>
      <c r="D8" s="8"/>
      <c r="E8" s="30">
        <f>C8+(C8*G8)</f>
        <v>27.5</v>
      </c>
      <c r="G8" s="31">
        <v>0.1</v>
      </c>
      <c r="J8" s="32" t="s">
        <v>26</v>
      </c>
    </row>
    <row r="9" spans="2:10" ht="14.1" customHeight="1">
      <c r="B9" s="10" t="s">
        <v>1</v>
      </c>
      <c r="C9" s="8"/>
      <c r="D9" s="8"/>
      <c r="E9" s="18"/>
      <c r="J9" s="32"/>
    </row>
    <row r="10" spans="2:10" ht="14.1" customHeight="1">
      <c r="B10" s="10" t="s">
        <v>6</v>
      </c>
      <c r="C10" s="5">
        <f>C6*C8/100</f>
        <v>250</v>
      </c>
      <c r="D10" s="8"/>
      <c r="E10" s="19">
        <f>E6*E8/100</f>
        <v>302.5</v>
      </c>
      <c r="G10" s="16">
        <f>(E10-C10)/C10</f>
        <v>0.21</v>
      </c>
      <c r="J10" s="32" t="s">
        <v>33</v>
      </c>
    </row>
    <row r="11" spans="2:10" ht="14.1" customHeight="1">
      <c r="B11" s="10" t="s">
        <v>7</v>
      </c>
      <c r="C11" s="8"/>
      <c r="D11" s="8"/>
      <c r="E11" s="8"/>
      <c r="J11" s="32" t="s">
        <v>20</v>
      </c>
    </row>
    <row r="12" spans="2:10" ht="14.1" customHeight="1">
      <c r="B12" s="10" t="s">
        <v>14</v>
      </c>
      <c r="C12" s="15">
        <v>2000</v>
      </c>
      <c r="E12" s="19">
        <v>2250</v>
      </c>
      <c r="G12" s="16">
        <f>(E12-C12)/C12</f>
        <v>0.125</v>
      </c>
      <c r="J12" s="32" t="s">
        <v>20</v>
      </c>
    </row>
    <row r="13" spans="2:10" ht="14.1" customHeight="1">
      <c r="B13" s="10" t="s">
        <v>1</v>
      </c>
      <c r="J13" s="34" t="s">
        <v>20</v>
      </c>
    </row>
    <row r="14" spans="2:10" ht="14.1" customHeight="1">
      <c r="B14" s="10" t="s">
        <v>23</v>
      </c>
      <c r="C14" s="5">
        <f>C10+C12</f>
        <v>2250</v>
      </c>
      <c r="E14" s="21">
        <f>E12+E10</f>
        <v>2552.5</v>
      </c>
      <c r="G14" s="16">
        <f>(E14-C14)/C14</f>
        <v>0.13444444444444445</v>
      </c>
      <c r="J14" s="34" t="s">
        <v>32</v>
      </c>
    </row>
    <row r="15" spans="2:10" ht="14.1" customHeight="1">
      <c r="B15" s="10" t="s">
        <v>0</v>
      </c>
      <c r="J15" s="32" t="s">
        <v>31</v>
      </c>
    </row>
    <row r="16" spans="2:10" ht="14.1" customHeight="1">
      <c r="B16" s="13" t="s">
        <v>8</v>
      </c>
      <c r="C16" s="22">
        <v>360</v>
      </c>
      <c r="D16" s="8"/>
      <c r="E16" s="29">
        <f>C16+(C16*G16)</f>
        <v>396</v>
      </c>
      <c r="G16" s="31">
        <v>0.1</v>
      </c>
      <c r="J16" s="32" t="s">
        <v>29</v>
      </c>
    </row>
    <row r="17" spans="2:10" ht="14.1" customHeight="1">
      <c r="B17" s="10" t="s">
        <v>1</v>
      </c>
      <c r="C17" s="8"/>
      <c r="D17" s="8"/>
      <c r="E17" s="8"/>
      <c r="J17" s="1" t="s">
        <v>30</v>
      </c>
    </row>
    <row r="18" spans="2:10" ht="14.1" customHeight="1">
      <c r="B18" s="10" t="s">
        <v>9</v>
      </c>
      <c r="C18" s="3">
        <f>C16*C14</f>
        <v>810000</v>
      </c>
      <c r="D18" s="24"/>
      <c r="E18" s="3">
        <f>E14*E16</f>
        <v>1010790</v>
      </c>
      <c r="G18" s="16">
        <f>(E18-C18)/C18</f>
        <v>0.24788888888888888</v>
      </c>
    </row>
    <row r="19" spans="2:10" ht="14.1" customHeight="1">
      <c r="B19" s="10" t="s">
        <v>0</v>
      </c>
      <c r="C19" s="8"/>
      <c r="D19" s="8"/>
      <c r="E19" s="8"/>
    </row>
    <row r="20" spans="2:10" ht="14.1" customHeight="1">
      <c r="B20" s="13" t="s">
        <v>22</v>
      </c>
      <c r="C20" s="28">
        <v>39</v>
      </c>
      <c r="D20" s="8"/>
      <c r="E20" s="29">
        <f>C20+(C20*G20)</f>
        <v>42.9</v>
      </c>
      <c r="G20" s="31">
        <v>0.1</v>
      </c>
    </row>
    <row r="21" spans="2:10" ht="14.1" customHeight="1">
      <c r="B21" s="10" t="s">
        <v>1</v>
      </c>
      <c r="C21" s="8"/>
      <c r="D21" s="8"/>
      <c r="E21" s="8"/>
    </row>
    <row r="22" spans="2:10" ht="14.1" customHeight="1">
      <c r="B22" s="10" t="s">
        <v>2</v>
      </c>
      <c r="C22" s="3">
        <f>C18*C20/100</f>
        <v>315900</v>
      </c>
      <c r="D22" s="24"/>
      <c r="E22" s="3">
        <f>E18*E20/100</f>
        <v>433628.91</v>
      </c>
      <c r="G22" s="16">
        <f>IFERROR((E22-C22)/C22,"")</f>
        <v>0.37267777777777772</v>
      </c>
    </row>
    <row r="23" spans="2:10" ht="14.1" customHeight="1">
      <c r="B23" s="10" t="s">
        <v>3</v>
      </c>
      <c r="C23" s="8"/>
      <c r="D23" s="8"/>
      <c r="E23" s="8"/>
    </row>
    <row r="24" spans="2:10" ht="14.1" customHeight="1">
      <c r="B24" s="13" t="s">
        <v>11</v>
      </c>
      <c r="C24" s="22">
        <v>180000</v>
      </c>
      <c r="D24" s="8"/>
      <c r="E24" s="29">
        <f>C24+(C24*G24)</f>
        <v>162000</v>
      </c>
      <c r="G24" s="31">
        <v>-0.1</v>
      </c>
    </row>
    <row r="25" spans="2:10" ht="14.1" customHeight="1">
      <c r="B25" s="10" t="s">
        <v>1</v>
      </c>
      <c r="C25" s="8"/>
      <c r="D25" s="8"/>
      <c r="E25" s="8" t="s">
        <v>20</v>
      </c>
    </row>
    <row r="26" spans="2:10" ht="14.1" customHeight="1">
      <c r="B26" s="10" t="s">
        <v>12</v>
      </c>
      <c r="C26" s="3">
        <f>C22-C24</f>
        <v>135900</v>
      </c>
      <c r="D26" s="24"/>
      <c r="E26" s="3">
        <f>E22-E24</f>
        <v>271628.90999999997</v>
      </c>
      <c r="G26" s="33">
        <f>IFERROR((E26-C26)/C26,"")</f>
        <v>0.99874105960264881</v>
      </c>
    </row>
    <row r="27" spans="2:10" ht="14.1" customHeight="1">
      <c r="B27" s="8"/>
      <c r="C27" s="8"/>
      <c r="D27" s="8"/>
      <c r="E27" s="8"/>
    </row>
    <row r="28" spans="2:10" ht="10.5" customHeight="1">
      <c r="B28" s="27"/>
    </row>
    <row r="29" spans="2:10" ht="18.75" customHeight="1">
      <c r="B29" s="47" t="s">
        <v>19</v>
      </c>
      <c r="C29" s="47"/>
      <c r="D29" s="47"/>
      <c r="E29" s="47"/>
      <c r="F29" s="47"/>
      <c r="G29" s="47"/>
    </row>
  </sheetData>
  <mergeCells count="2">
    <mergeCell ref="C2:E2"/>
    <mergeCell ref="B29:G29"/>
  </mergeCells>
  <pageMargins left="0.7" right="0.7" top="0.75" bottom="0.75" header="0.3" footer="0.3"/>
  <pageSetup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FAF0-6814-436E-ACEB-114418641AFA}">
  <dimension ref="A1:N28"/>
  <sheetViews>
    <sheetView zoomScale="90" zoomScaleNormal="90" workbookViewId="0">
      <selection activeCell="A12" sqref="A12"/>
    </sheetView>
  </sheetViews>
  <sheetFormatPr defaultRowHeight="15"/>
  <cols>
    <col min="1" max="1" width="11.42578125" customWidth="1"/>
    <col min="2" max="2" width="20.140625" bestFit="1" customWidth="1"/>
    <col min="3" max="3" width="22.85546875" bestFit="1" customWidth="1"/>
    <col min="4" max="4" width="19" bestFit="1" customWidth="1"/>
    <col min="5" max="5" width="24" bestFit="1" customWidth="1"/>
    <col min="6" max="6" width="19.5703125" bestFit="1" customWidth="1"/>
    <col min="7" max="7" width="22.7109375" bestFit="1" customWidth="1"/>
    <col min="8" max="8" width="19.7109375" bestFit="1" customWidth="1"/>
    <col min="9" max="9" width="19" bestFit="1" customWidth="1"/>
    <col min="10" max="10" width="19.7109375" bestFit="1" customWidth="1"/>
    <col min="11" max="11" width="16" bestFit="1" customWidth="1"/>
    <col min="12" max="12" width="19.7109375" bestFit="1" customWidth="1"/>
    <col min="13" max="13" width="18.140625" bestFit="1" customWidth="1"/>
    <col min="14" max="14" width="13" bestFit="1" customWidth="1"/>
  </cols>
  <sheetData>
    <row r="1" spans="1:14" ht="18.7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ht="18.7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ht="18.75">
      <c r="A3" s="37"/>
      <c r="B3" s="37"/>
      <c r="C3" s="42" t="s">
        <v>43</v>
      </c>
      <c r="D3" s="37"/>
      <c r="E3" s="37"/>
      <c r="F3" s="37"/>
      <c r="G3" s="37"/>
      <c r="H3" s="37"/>
      <c r="I3" s="37"/>
      <c r="J3" s="37"/>
      <c r="K3" s="37"/>
      <c r="L3" s="37"/>
    </row>
    <row r="4" spans="1:14" ht="18.75">
      <c r="A4" s="37" t="s">
        <v>38</v>
      </c>
      <c r="B4" s="37"/>
      <c r="C4" s="39">
        <v>0.1</v>
      </c>
      <c r="D4" s="37"/>
      <c r="E4" s="37"/>
      <c r="F4" s="37"/>
      <c r="G4" s="37"/>
      <c r="H4" s="37"/>
      <c r="I4" s="37"/>
      <c r="J4" s="37"/>
      <c r="K4" s="37"/>
      <c r="L4" s="37"/>
    </row>
    <row r="5" spans="1:14" ht="18.75">
      <c r="A5" s="37" t="s">
        <v>39</v>
      </c>
      <c r="B5" s="37"/>
      <c r="C5" s="39">
        <v>0.02</v>
      </c>
      <c r="D5" s="37"/>
      <c r="E5" s="37"/>
      <c r="F5" s="37"/>
      <c r="G5" s="37"/>
      <c r="H5" s="37"/>
      <c r="I5" s="37"/>
      <c r="J5" s="37"/>
      <c r="K5" s="37"/>
      <c r="L5" s="37"/>
    </row>
    <row r="6" spans="1:14" ht="18.75">
      <c r="A6" s="37" t="s">
        <v>40</v>
      </c>
      <c r="B6" s="37"/>
      <c r="C6" s="39">
        <v>0.02</v>
      </c>
      <c r="D6" s="37"/>
      <c r="E6" s="37"/>
      <c r="F6" s="37"/>
      <c r="G6" s="37"/>
      <c r="H6" s="37"/>
      <c r="I6" s="37"/>
      <c r="J6" s="37"/>
      <c r="K6" s="37"/>
      <c r="L6" s="37"/>
    </row>
    <row r="7" spans="1:14" ht="18.75">
      <c r="A7" s="37" t="s">
        <v>41</v>
      </c>
      <c r="B7" s="37"/>
      <c r="C7" s="39">
        <v>0.01</v>
      </c>
      <c r="D7" s="37"/>
      <c r="E7" s="37"/>
      <c r="F7" s="37"/>
      <c r="G7" s="37"/>
      <c r="H7" s="37"/>
      <c r="I7" s="37"/>
      <c r="J7" s="37"/>
      <c r="K7" s="37"/>
      <c r="L7" s="37"/>
    </row>
    <row r="8" spans="1:14" ht="18.75">
      <c r="A8" s="37" t="s">
        <v>42</v>
      </c>
      <c r="B8" s="37"/>
      <c r="C8" s="39">
        <v>0.01</v>
      </c>
      <c r="D8" s="37"/>
      <c r="E8" s="37"/>
      <c r="F8" s="37"/>
      <c r="G8" s="37"/>
      <c r="H8" s="37"/>
      <c r="I8" s="37"/>
      <c r="J8" s="37"/>
      <c r="K8" s="37"/>
      <c r="L8" s="37"/>
    </row>
    <row r="9" spans="1:14" ht="18.7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4" ht="18.75">
      <c r="A10" s="40" t="s">
        <v>37</v>
      </c>
      <c r="B10" s="36" t="str">
        <f>'Your Profit Equation'!B6</f>
        <v>Leads Generated</v>
      </c>
      <c r="C10" s="36" t="str">
        <f>'Your Profit Equation'!B8</f>
        <v>Conversion Rate %</v>
      </c>
      <c r="D10" s="36" t="str">
        <f>'Your Profit Equation'!B10</f>
        <v>New Customers</v>
      </c>
      <c r="E10" s="36" t="str">
        <f>'Your Profit Equation'!B12</f>
        <v>Retained Customers</v>
      </c>
      <c r="F10" s="36" t="str">
        <f>'Your Profit Equation'!B14</f>
        <v>Total Customers</v>
      </c>
      <c r="G10" s="36" t="str">
        <f>'Your Profit Equation'!B16</f>
        <v>Revenue/Customer</v>
      </c>
      <c r="H10" s="36" t="str">
        <f>'Your Profit Equation'!B18</f>
        <v>Revenues</v>
      </c>
      <c r="I10" s="36" t="str">
        <f>'Your Profit Equation'!B20</f>
        <v>Gross Margin %</v>
      </c>
      <c r="J10" s="36" t="str">
        <f>'Your Profit Equation'!B22</f>
        <v>Gross Profit</v>
      </c>
      <c r="K10" s="36" t="str">
        <f>'Your Profit Equation'!B24</f>
        <v>Fixed Costs</v>
      </c>
      <c r="L10" s="36" t="str">
        <f>'Your Profit Equation'!B26</f>
        <v>Net Profit</v>
      </c>
      <c r="M10" s="36" t="s">
        <v>44</v>
      </c>
      <c r="N10" s="36" t="s">
        <v>45</v>
      </c>
    </row>
    <row r="11" spans="1:14" ht="18.75">
      <c r="A11" s="41" t="s">
        <v>46</v>
      </c>
      <c r="B11" s="38">
        <f>'Your Profit Equation'!C6</f>
        <v>1000</v>
      </c>
      <c r="C11" s="39">
        <f>'Your Profit Equation'!C8/100</f>
        <v>0.25</v>
      </c>
      <c r="D11" s="38">
        <f>B11*C11</f>
        <v>250</v>
      </c>
      <c r="E11" s="38">
        <f>'Your Profit Equation'!C12</f>
        <v>2000</v>
      </c>
      <c r="F11" s="38">
        <f>D11+E11</f>
        <v>2250</v>
      </c>
      <c r="G11" s="45">
        <f>'Your Profit Equation'!C16</f>
        <v>360</v>
      </c>
      <c r="H11" s="45">
        <f>F11*G11</f>
        <v>810000</v>
      </c>
      <c r="I11" s="39">
        <f>'Your Profit Equation'!C20/100</f>
        <v>0.39</v>
      </c>
      <c r="J11" s="45">
        <f>H11*I11</f>
        <v>315900</v>
      </c>
      <c r="K11" s="45">
        <f>'Your Profit Equation'!C24</f>
        <v>180000</v>
      </c>
      <c r="L11" s="45">
        <f>J11-K11</f>
        <v>135900</v>
      </c>
    </row>
    <row r="12" spans="1:14" ht="18.75">
      <c r="A12" s="41">
        <v>1</v>
      </c>
      <c r="B12" s="44">
        <f>B11*(1+$C$4)</f>
        <v>1100</v>
      </c>
      <c r="C12" s="43">
        <f>C11*(1+$C$5)</f>
        <v>0.255</v>
      </c>
      <c r="D12" s="38">
        <f t="shared" ref="D12:D20" si="0">B12*C12</f>
        <v>280.5</v>
      </c>
      <c r="E12" s="38">
        <f>E11+D11</f>
        <v>2250</v>
      </c>
      <c r="F12" s="38">
        <f t="shared" ref="F12:F20" si="1">D12+E12</f>
        <v>2530.5</v>
      </c>
      <c r="G12" s="45">
        <f>G11*(1+$C$6)</f>
        <v>367.2</v>
      </c>
      <c r="H12" s="45">
        <f t="shared" ref="H12:H20" si="2">F12*G12</f>
        <v>929199.6</v>
      </c>
      <c r="I12" s="39">
        <f>I11*(1+$C$7)</f>
        <v>0.39390000000000003</v>
      </c>
      <c r="J12" s="45">
        <f t="shared" ref="J12:J20" si="3">H12*I12</f>
        <v>366011.72244000004</v>
      </c>
      <c r="K12" s="45">
        <f>K11*(1-$C$7)</f>
        <v>178200</v>
      </c>
      <c r="L12" s="45">
        <f t="shared" ref="L12:L20" si="4">J12-K12</f>
        <v>187811.72244000004</v>
      </c>
      <c r="M12" s="39">
        <f>(L12-L11)/L11</f>
        <v>0.38198471258278177</v>
      </c>
    </row>
    <row r="13" spans="1:14" ht="18.75">
      <c r="A13" s="41">
        <v>2</v>
      </c>
      <c r="B13" s="44">
        <f t="shared" ref="B13:B20" si="5">B12*(1+$C$4)</f>
        <v>1210</v>
      </c>
      <c r="C13" s="43">
        <f t="shared" ref="C13:C20" si="6">C12*(1+$C$5)</f>
        <v>0.2601</v>
      </c>
      <c r="D13" s="38">
        <f t="shared" si="0"/>
        <v>314.721</v>
      </c>
      <c r="E13" s="38">
        <f t="shared" ref="E13:E20" si="7">E12+D12</f>
        <v>2530.5</v>
      </c>
      <c r="F13" s="38">
        <f t="shared" si="1"/>
        <v>2845.221</v>
      </c>
      <c r="G13" s="45">
        <f t="shared" ref="G13:G20" si="8">G12*(1+$C$6)</f>
        <v>374.54399999999998</v>
      </c>
      <c r="H13" s="45">
        <f t="shared" si="2"/>
        <v>1065660.454224</v>
      </c>
      <c r="I13" s="39">
        <f t="shared" ref="I13:I20" si="9">I12*(1+$C$7)</f>
        <v>0.39783900000000005</v>
      </c>
      <c r="J13" s="45">
        <f t="shared" si="3"/>
        <v>423961.28944802197</v>
      </c>
      <c r="K13" s="45">
        <f t="shared" ref="K13:K20" si="10">K12*(1-$C$7)</f>
        <v>176418</v>
      </c>
      <c r="L13" s="45">
        <f t="shared" si="4"/>
        <v>247543.28944802197</v>
      </c>
      <c r="M13" s="39">
        <f>(L13-L12)/L12</f>
        <v>0.31803961026503175</v>
      </c>
      <c r="N13" s="39">
        <f>(L13-L11)/$L$11</f>
        <v>0.82151059196484155</v>
      </c>
    </row>
    <row r="14" spans="1:14" ht="18.75">
      <c r="A14" s="41">
        <v>3</v>
      </c>
      <c r="B14" s="44">
        <f t="shared" si="5"/>
        <v>1331</v>
      </c>
      <c r="C14" s="43">
        <f t="shared" si="6"/>
        <v>0.26530199999999998</v>
      </c>
      <c r="D14" s="38">
        <f t="shared" si="0"/>
        <v>353.116962</v>
      </c>
      <c r="E14" s="38">
        <f t="shared" si="7"/>
        <v>2845.221</v>
      </c>
      <c r="F14" s="38">
        <f t="shared" si="1"/>
        <v>3198.3379620000001</v>
      </c>
      <c r="G14" s="45">
        <f t="shared" si="8"/>
        <v>382.03487999999999</v>
      </c>
      <c r="H14" s="45">
        <f t="shared" si="2"/>
        <v>1221876.6595121145</v>
      </c>
      <c r="I14" s="39">
        <f t="shared" si="9"/>
        <v>0.40181739000000005</v>
      </c>
      <c r="J14" s="45">
        <f t="shared" si="3"/>
        <v>490971.29022707656</v>
      </c>
      <c r="K14" s="45">
        <f t="shared" si="10"/>
        <v>174653.82</v>
      </c>
      <c r="L14" s="45">
        <f t="shared" si="4"/>
        <v>316317.47022707656</v>
      </c>
      <c r="M14" s="39">
        <f t="shared" ref="M14:M21" si="11">(L14-L13)/L13</f>
        <v>0.27782688406706124</v>
      </c>
      <c r="N14" s="39">
        <f t="shared" ref="N14:N20" si="12">(L14-L12)/$L$11</f>
        <v>0.94559049144279994</v>
      </c>
    </row>
    <row r="15" spans="1:14" ht="18.75">
      <c r="A15" s="41">
        <v>4</v>
      </c>
      <c r="B15" s="44">
        <f t="shared" si="5"/>
        <v>1464.1000000000001</v>
      </c>
      <c r="C15" s="43">
        <f t="shared" si="6"/>
        <v>0.27060803999999999</v>
      </c>
      <c r="D15" s="38">
        <f t="shared" si="0"/>
        <v>396.197231364</v>
      </c>
      <c r="E15" s="38">
        <f t="shared" si="7"/>
        <v>3198.3379620000001</v>
      </c>
      <c r="F15" s="38">
        <f t="shared" si="1"/>
        <v>3594.535193364</v>
      </c>
      <c r="G15" s="45">
        <f t="shared" si="8"/>
        <v>389.6755776</v>
      </c>
      <c r="H15" s="45">
        <f t="shared" si="2"/>
        <v>1400702.5776776443</v>
      </c>
      <c r="I15" s="39">
        <f t="shared" si="9"/>
        <v>0.40583556390000003</v>
      </c>
      <c r="J15" s="45">
        <f t="shared" si="3"/>
        <v>568454.92046799033</v>
      </c>
      <c r="K15" s="45">
        <f t="shared" si="10"/>
        <v>172907.2818</v>
      </c>
      <c r="L15" s="45">
        <f t="shared" si="4"/>
        <v>395547.63866799034</v>
      </c>
      <c r="M15" s="39">
        <f t="shared" si="11"/>
        <v>0.25047673903068451</v>
      </c>
      <c r="N15" s="39">
        <f t="shared" si="12"/>
        <v>1.089068059013748</v>
      </c>
    </row>
    <row r="16" spans="1:14" ht="18.75">
      <c r="A16" s="41">
        <v>5</v>
      </c>
      <c r="B16" s="44">
        <f t="shared" si="5"/>
        <v>1610.5100000000002</v>
      </c>
      <c r="C16" s="43">
        <f t="shared" si="6"/>
        <v>0.2760202008</v>
      </c>
      <c r="D16" s="38">
        <f t="shared" si="0"/>
        <v>444.53329359040805</v>
      </c>
      <c r="E16" s="38">
        <f t="shared" si="7"/>
        <v>3594.535193364</v>
      </c>
      <c r="F16" s="38">
        <f t="shared" si="1"/>
        <v>4039.0684869544079</v>
      </c>
      <c r="G16" s="45">
        <f t="shared" si="8"/>
        <v>397.46908915199998</v>
      </c>
      <c r="H16" s="45">
        <f t="shared" si="2"/>
        <v>1605404.8725323153</v>
      </c>
      <c r="I16" s="39">
        <f t="shared" si="9"/>
        <v>0.40989391953900001</v>
      </c>
      <c r="J16" s="45">
        <f t="shared" si="3"/>
        <v>658045.6956492794</v>
      </c>
      <c r="K16" s="45">
        <f t="shared" si="10"/>
        <v>171178.20898199998</v>
      </c>
      <c r="L16" s="45">
        <f t="shared" si="4"/>
        <v>486867.48666727939</v>
      </c>
      <c r="M16" s="39">
        <f t="shared" si="11"/>
        <v>0.2308694050274433</v>
      </c>
      <c r="N16" s="39">
        <f t="shared" si="12"/>
        <v>1.2549670083900135</v>
      </c>
    </row>
    <row r="17" spans="1:14" ht="18.75">
      <c r="A17" s="41">
        <v>6</v>
      </c>
      <c r="B17" s="44">
        <f t="shared" si="5"/>
        <v>1771.5610000000004</v>
      </c>
      <c r="C17" s="43">
        <f t="shared" si="6"/>
        <v>0.28154060481600002</v>
      </c>
      <c r="D17" s="38">
        <f t="shared" si="0"/>
        <v>498.7663554084379</v>
      </c>
      <c r="E17" s="38">
        <f t="shared" si="7"/>
        <v>4039.0684869544079</v>
      </c>
      <c r="F17" s="38">
        <f t="shared" si="1"/>
        <v>4537.8348423628458</v>
      </c>
      <c r="G17" s="45">
        <f t="shared" si="8"/>
        <v>405.41847093503998</v>
      </c>
      <c r="H17" s="45">
        <f t="shared" si="2"/>
        <v>1839722.0631464932</v>
      </c>
      <c r="I17" s="39">
        <f t="shared" si="9"/>
        <v>0.41399285873439001</v>
      </c>
      <c r="J17" s="45">
        <f t="shared" si="3"/>
        <v>761631.79619874666</v>
      </c>
      <c r="K17" s="45">
        <f t="shared" si="10"/>
        <v>169466.42689217997</v>
      </c>
      <c r="L17" s="45">
        <f t="shared" si="4"/>
        <v>592165.36930656666</v>
      </c>
      <c r="M17" s="39">
        <f t="shared" si="11"/>
        <v>0.21627626720378401</v>
      </c>
      <c r="N17" s="39">
        <f t="shared" si="12"/>
        <v>1.4467824182382363</v>
      </c>
    </row>
    <row r="18" spans="1:14" ht="18.75">
      <c r="A18" s="41">
        <v>7</v>
      </c>
      <c r="B18" s="44">
        <f t="shared" si="5"/>
        <v>1948.7171000000005</v>
      </c>
      <c r="C18" s="43">
        <f t="shared" si="6"/>
        <v>0.28717141691232001</v>
      </c>
      <c r="D18" s="38">
        <f t="shared" si="0"/>
        <v>559.61585076826736</v>
      </c>
      <c r="E18" s="38">
        <f t="shared" si="7"/>
        <v>4537.8348423628458</v>
      </c>
      <c r="F18" s="38">
        <f t="shared" si="1"/>
        <v>5097.4506931311134</v>
      </c>
      <c r="G18" s="45">
        <f t="shared" si="8"/>
        <v>413.52684035374079</v>
      </c>
      <c r="H18" s="45">
        <f t="shared" si="2"/>
        <v>2107932.6789894952</v>
      </c>
      <c r="I18" s="39">
        <f t="shared" si="9"/>
        <v>0.41813278732173392</v>
      </c>
      <c r="J18" s="45">
        <f t="shared" si="3"/>
        <v>881395.76655244746</v>
      </c>
      <c r="K18" s="45">
        <f t="shared" si="10"/>
        <v>167771.76262325817</v>
      </c>
      <c r="L18" s="45">
        <f t="shared" si="4"/>
        <v>713624.00392918929</v>
      </c>
      <c r="M18" s="39">
        <f t="shared" si="11"/>
        <v>0.20510931729231696</v>
      </c>
      <c r="N18" s="39">
        <f t="shared" si="12"/>
        <v>1.6685542109044142</v>
      </c>
    </row>
    <row r="19" spans="1:14" ht="18.75">
      <c r="A19" s="41">
        <v>8</v>
      </c>
      <c r="B19" s="44">
        <f t="shared" si="5"/>
        <v>2143.5888100000006</v>
      </c>
      <c r="C19" s="43">
        <f t="shared" si="6"/>
        <v>0.29291484525056644</v>
      </c>
      <c r="D19" s="38">
        <f t="shared" si="0"/>
        <v>627.88898456199604</v>
      </c>
      <c r="E19" s="38">
        <f t="shared" si="7"/>
        <v>5097.4506931311134</v>
      </c>
      <c r="F19" s="38">
        <f t="shared" si="1"/>
        <v>5725.3396776931095</v>
      </c>
      <c r="G19" s="45">
        <f t="shared" si="8"/>
        <v>421.79737716081564</v>
      </c>
      <c r="H19" s="45">
        <f t="shared" si="2"/>
        <v>2414933.2594057033</v>
      </c>
      <c r="I19" s="39">
        <f t="shared" si="9"/>
        <v>0.42231411519495127</v>
      </c>
      <c r="J19" s="45">
        <f t="shared" si="3"/>
        <v>1019860.4027007793</v>
      </c>
      <c r="K19" s="45">
        <f t="shared" si="10"/>
        <v>166094.04499702557</v>
      </c>
      <c r="L19" s="45">
        <f t="shared" si="4"/>
        <v>853766.35770375375</v>
      </c>
      <c r="M19" s="39">
        <f t="shared" si="11"/>
        <v>0.19638122176796949</v>
      </c>
      <c r="N19" s="39">
        <f t="shared" si="12"/>
        <v>1.9249520853361817</v>
      </c>
    </row>
    <row r="20" spans="1:14" ht="18.75">
      <c r="A20" s="41">
        <v>9</v>
      </c>
      <c r="B20" s="44">
        <f t="shared" si="5"/>
        <v>2357.9476910000008</v>
      </c>
      <c r="C20" s="43">
        <f t="shared" si="6"/>
        <v>0.29877314215557776</v>
      </c>
      <c r="D20" s="38">
        <f t="shared" si="0"/>
        <v>704.49144067855957</v>
      </c>
      <c r="E20" s="38">
        <f t="shared" si="7"/>
        <v>5725.3396776931095</v>
      </c>
      <c r="F20" s="38">
        <f t="shared" si="1"/>
        <v>6429.8311183716687</v>
      </c>
      <c r="G20" s="45">
        <f t="shared" si="8"/>
        <v>430.23332470403199</v>
      </c>
      <c r="H20" s="45">
        <f t="shared" si="2"/>
        <v>2766327.6193424873</v>
      </c>
      <c r="I20" s="39">
        <f t="shared" si="9"/>
        <v>0.42653725634690076</v>
      </c>
      <c r="J20" s="45">
        <f t="shared" si="3"/>
        <v>1179941.7929109982</v>
      </c>
      <c r="K20" s="45">
        <f t="shared" si="10"/>
        <v>164433.10454705532</v>
      </c>
      <c r="L20" s="45">
        <f t="shared" si="4"/>
        <v>1015508.6883639429</v>
      </c>
      <c r="M20" s="39">
        <f t="shared" si="11"/>
        <v>0.18944565946028025</v>
      </c>
      <c r="N20" s="39">
        <f t="shared" si="12"/>
        <v>2.2213736897332863</v>
      </c>
    </row>
    <row r="21" spans="1:14" ht="18.75">
      <c r="A21" s="41">
        <v>10</v>
      </c>
      <c r="B21" s="44">
        <f t="shared" ref="B21" si="13">B20*(1+$C$4)</f>
        <v>2593.7424601000012</v>
      </c>
      <c r="C21" s="43">
        <f t="shared" ref="C21" si="14">C20*(1+$C$5)</f>
        <v>0.30474860499868933</v>
      </c>
      <c r="D21" s="38">
        <f t="shared" ref="D21" si="15">B21*C21</f>
        <v>790.439396441344</v>
      </c>
      <c r="E21" s="38">
        <f t="shared" ref="E21" si="16">E20+D20</f>
        <v>6429.8311183716687</v>
      </c>
      <c r="F21" s="38">
        <f t="shared" ref="F21" si="17">D21+E21</f>
        <v>7220.2705148130126</v>
      </c>
      <c r="G21" s="45">
        <f t="shared" ref="G21" si="18">G20*(1+$C$6)</f>
        <v>438.83799119811266</v>
      </c>
      <c r="H21" s="45">
        <f t="shared" ref="H21" si="19">F21*G21</f>
        <v>3168529.008627505</v>
      </c>
      <c r="I21" s="39">
        <f t="shared" ref="I21" si="20">I20*(1+$C$7)</f>
        <v>0.4308026289103698</v>
      </c>
      <c r="J21" s="45">
        <f t="shared" ref="J21" si="21">H21*I21</f>
        <v>1365010.626695497</v>
      </c>
      <c r="K21" s="45">
        <f t="shared" ref="K21" si="22">K20*(1-$C$7)</f>
        <v>162788.77350158477</v>
      </c>
      <c r="L21" s="45">
        <f t="shared" ref="L21" si="23">J21-K21</f>
        <v>1202221.8531939122</v>
      </c>
      <c r="M21" s="39">
        <f t="shared" si="11"/>
        <v>0.18386171085426906</v>
      </c>
      <c r="N21" s="39">
        <f t="shared" ref="N21" si="24">(L21-L19)/$L$11</f>
        <v>2.5640580977936605</v>
      </c>
    </row>
    <row r="22" spans="1:14" ht="18.7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4" ht="18.7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4" ht="18.7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4" ht="18.7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4" ht="18.7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4" ht="18.7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4" ht="18.7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Your Profit Equation</vt:lpstr>
      <vt:lpstr>10 Year 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Dombach</dc:creator>
  <cp:lastModifiedBy>Wayne Fredin</cp:lastModifiedBy>
  <dcterms:created xsi:type="dcterms:W3CDTF">2008-04-15T10:09:50Z</dcterms:created>
  <dcterms:modified xsi:type="dcterms:W3CDTF">2022-11-01T02:54:55Z</dcterms:modified>
</cp:coreProperties>
</file>